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h\OneDrive\Newcastle\Teaching\2018-2019\MSc Data Science\CSC8626_DataVisualization\Teaching\b1_teaching_day_four\04_VPP_Exercise_B\"/>
    </mc:Choice>
  </mc:AlternateContent>
  <xr:revisionPtr revIDLastSave="49" documentId="8_{4D3FB493-C3BA-4684-97AF-B7171B0E5095}" xr6:coauthVersionLast="43" xr6:coauthVersionMax="43" xr10:uidLastSave="{74F00B25-469F-46A1-B0D6-89B2EE163AEA}"/>
  <bookViews>
    <workbookView xWindow="10900" yWindow="10870" windowWidth="21900" windowHeight="8600" xr2:uid="{C5F0E521-8F3A-435C-A46E-4494FADBE1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3" i="1"/>
  <c r="G2" i="1"/>
  <c r="F10" i="1"/>
  <c r="F9" i="1"/>
  <c r="F8" i="1"/>
  <c r="F7" i="1"/>
  <c r="F6" i="1"/>
  <c r="F5" i="1"/>
  <c r="F4" i="1"/>
  <c r="F3" i="1"/>
  <c r="F2" i="1"/>
  <c r="N2" i="1"/>
  <c r="N3" i="1"/>
  <c r="N4" i="1"/>
  <c r="N5" i="1"/>
  <c r="N6" i="1"/>
  <c r="N7" i="1"/>
  <c r="N8" i="1"/>
  <c r="N9" i="1"/>
  <c r="N10" i="1"/>
  <c r="I10" i="1" l="1"/>
  <c r="D10" i="1"/>
  <c r="I9" i="1"/>
  <c r="D9" i="1"/>
  <c r="I8" i="1"/>
  <c r="D8" i="1"/>
  <c r="I7" i="1"/>
  <c r="D7" i="1"/>
  <c r="I6" i="1"/>
  <c r="D6" i="1"/>
  <c r="I5" i="1"/>
  <c r="D5" i="1"/>
  <c r="I4" i="1"/>
  <c r="I3" i="1"/>
  <c r="I2" i="1"/>
  <c r="D4" i="1"/>
  <c r="D3" i="1"/>
  <c r="D2" i="1"/>
  <c r="K4" i="1"/>
  <c r="K3" i="1"/>
  <c r="K2" i="1"/>
  <c r="E2" i="1" l="1"/>
  <c r="H2" i="1" s="1"/>
  <c r="H10" i="1"/>
  <c r="E4" i="1"/>
  <c r="H4" i="1" s="1"/>
  <c r="E3" i="1"/>
  <c r="H3" i="1" s="1"/>
  <c r="E10" i="1"/>
  <c r="E9" i="1"/>
  <c r="H9" i="1" s="1"/>
  <c r="E8" i="1"/>
  <c r="H8" i="1" s="1"/>
  <c r="E7" i="1"/>
  <c r="H7" i="1" s="1"/>
  <c r="E6" i="1"/>
  <c r="H6" i="1" s="1"/>
  <c r="E5" i="1"/>
  <c r="H5" i="1" s="1"/>
</calcChain>
</file>

<file path=xl/sharedStrings.xml><?xml version="1.0" encoding="utf-8"?>
<sst xmlns="http://schemas.openxmlformats.org/spreadsheetml/2006/main" count="23" uniqueCount="17">
  <si>
    <t>Display</t>
  </si>
  <si>
    <t>Tab S3</t>
  </si>
  <si>
    <t>DispMpix</t>
  </si>
  <si>
    <t>ObsMpix</t>
  </si>
  <si>
    <t>Aspect</t>
  </si>
  <si>
    <t>ObsX</t>
  </si>
  <si>
    <t>ObsY</t>
  </si>
  <si>
    <t>ActualX</t>
  </si>
  <si>
    <t>ActualY</t>
  </si>
  <si>
    <t>PixelMin(mm)</t>
  </si>
  <si>
    <t>Distance(mm)</t>
  </si>
  <si>
    <t>Acuity(min)</t>
  </si>
  <si>
    <t>Diagonal(mm)</t>
  </si>
  <si>
    <t>Dell U24</t>
  </si>
  <si>
    <t>TV UE55</t>
  </si>
  <si>
    <t>BetterThanEye</t>
  </si>
  <si>
    <t>Diagonal (pix)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</si>
</sst>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2" fontId="0" fillId="0" borderId="0" xfId="0" applyNumberFormat="1"/>
    <xf numFmtId="0" fontId="1" fillId="0" borderId="0" xfId="0" applyFont="1"/>
    <xf numFmtId="165" fontId="0" fillId="0" borderId="0" xfId="0" applyNumberFormat="1"/>
    <xf numFmtId="164" fontId="2" fillId="0" borderId="0" xfId="0" applyNumberFormat="1" applyFont="1"/>
    <xf numFmtId="165" fontId="2" fillId="0" borderId="0" xfId="0" applyNumberFormat="1" applyFont="1"/>
  </cellXfs>
  <cellStyles count="1">
    <cellStyle name="Normal" xfId="0" builtinId="0"/>
  </cellStyles>
  <dxfs count="12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</dxf>
    <dxf>
      <numFmt numFmtId="2" formatCode="0.00"/>
    </dxf>
    <dxf>
      <numFmt numFmtId="2" formatCode="0.00"/>
    </dxf>
    <dxf>
      <numFmt numFmtId="165" formatCode="0.0"/>
    </dxf>
    <dxf>
      <numFmt numFmtId="165" formatCode="0.0"/>
    </dxf>
    <dxf>
      <numFmt numFmtId="2" formatCode="0.00"/>
    </dxf>
    <dxf>
      <numFmt numFmtId="164" formatCode="0.0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724C49-CA17-43E1-A99B-F12E3CFF4C97}" name="Table1" displayName="Table1" ref="A1:N10" totalsRowShown="0" headerRowDxfId="11" dataDxfId="10">
  <autoFilter ref="A1:N10" xr:uid="{20712D54-8053-4503-A71E-63FD041BFF2E}"/>
  <tableColumns count="14">
    <tableColumn id="1" xr3:uid="{F0ED0756-C574-459C-85F4-811FA36F6D45}" name="Display"/>
    <tableColumn id="2" xr3:uid="{B82F5A2A-336B-4161-B285-AF8CFEEBFC79}" name="Acuity(min)"/>
    <tableColumn id="3" xr3:uid="{F39E0906-F29D-41EF-8391-352EC07D84CE}" name="Distance(mm)"/>
    <tableColumn id="4" xr3:uid="{760D8D49-DF01-4511-8EE8-DC5B607E11F9}" name="PixelMin(mm)" dataDxfId="9">
      <calculatedColumnFormula xml:space="preserve"> 2*C2*TAN( RADIANS(B2/60/2) )</calculatedColumnFormula>
    </tableColumn>
    <tableColumn id="5" xr3:uid="{7ADDD5CE-23DB-42A0-9D51-F680698E68E9}" name="ObsMpix" dataDxfId="8">
      <calculatedColumnFormula>F2*G2/1000000</calculatedColumnFormula>
    </tableColumn>
    <tableColumn id="6" xr3:uid="{78F7EBD1-4BDB-4954-8F73-FA53B81246BB}" name="ObsX" dataDxfId="7">
      <calculatedColumnFormula>(J2/18.36*16)/D2</calculatedColumnFormula>
    </tableColumn>
    <tableColumn id="7" xr3:uid="{ADC10813-4193-4D80-8FCD-694348794324}" name="ObsY" dataDxfId="6">
      <calculatedColumnFormula>(J2/18.36*9)/D2</calculatedColumnFormula>
    </tableColumn>
    <tableColumn id="13" xr3:uid="{DAFB900B-2284-4D1F-BDAE-328C6666B396}" name="BetterThanEye" dataDxfId="5">
      <calculatedColumnFormula>Table1[[#This Row],[DispMpix]]&gt;Table1[[#This Row],[ObsMpix]]</calculatedColumnFormula>
    </tableColumn>
    <tableColumn id="8" xr3:uid="{1369D49B-6EEF-4825-AFE6-ACDD4C770649}" name="DispMpix" dataDxfId="4">
      <calculatedColumnFormula>L2*M2/1000000</calculatedColumnFormula>
    </tableColumn>
    <tableColumn id="9" xr3:uid="{C22A4BDC-5121-4062-8CCF-981314240436}" name="Diagonal(mm)"/>
    <tableColumn id="10" xr3:uid="{58E021C2-5FD4-4663-B002-0FA32BC9E6B0}" name="Aspect" dataDxfId="3"/>
    <tableColumn id="11" xr3:uid="{BA2063C4-365A-4EAB-8E8E-EA312C54C23D}" name="ActualX" dataDxfId="2"/>
    <tableColumn id="12" xr3:uid="{DB8850C0-7AC2-4721-8A38-105EDD4E7E7B}" name="ActualY" dataDxfId="1"/>
    <tableColumn id="14" xr3:uid="{5BAFBC0C-89B3-414C-843B-8EB84220D343}" name="Diagonal (pix)" dataDxfId="0">
      <calculatedColumnFormula>SQRT(Table1[[#This Row],[ActualX]]*Table1[[#This Row],[ActualX]]+Table1[[#This Row],[ActualY]]*Table1[[#This Row],[ActualY]])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D29A-2140-483D-A4DC-D4DE3FDDE01A}">
  <dimension ref="A1:N10"/>
  <sheetViews>
    <sheetView tabSelected="1" workbookViewId="0">
      <selection activeCell="H13" sqref="H13"/>
    </sheetView>
  </sheetViews>
  <sheetFormatPr defaultRowHeight="14.5" x14ac:dyDescent="0.35"/>
  <cols>
    <col min="1" max="1" width="8.81640625" customWidth="1"/>
    <col min="2" max="2" width="14" customWidth="1"/>
    <col min="3" max="3" width="16" customWidth="1"/>
    <col min="4" max="4" width="15.54296875" customWidth="1"/>
    <col min="5" max="5" width="10.26953125" customWidth="1"/>
    <col min="6" max="6" width="11.90625" customWidth="1"/>
    <col min="7" max="7" width="10.54296875" customWidth="1"/>
    <col min="8" max="8" width="15.90625" customWidth="1"/>
    <col min="9" max="9" width="11.90625" customWidth="1"/>
    <col min="10" max="10" width="15.1796875" customWidth="1"/>
    <col min="11" max="11" width="10" customWidth="1"/>
    <col min="12" max="12" width="10.7265625" customWidth="1"/>
    <col min="13" max="13" width="10.453125" customWidth="1"/>
    <col min="14" max="14" width="15.81640625" customWidth="1"/>
  </cols>
  <sheetData>
    <row r="1" spans="1:14" ht="16.5" customHeight="1" x14ac:dyDescent="0.35">
      <c r="A1" s="4" t="s">
        <v>0</v>
      </c>
      <c r="B1" s="4" t="s">
        <v>11</v>
      </c>
      <c r="C1" s="4" t="s">
        <v>10</v>
      </c>
      <c r="D1" s="4" t="s">
        <v>9</v>
      </c>
      <c r="E1" s="4" t="s">
        <v>3</v>
      </c>
      <c r="F1" s="4" t="s">
        <v>5</v>
      </c>
      <c r="G1" s="4" t="s">
        <v>6</v>
      </c>
      <c r="H1" s="4" t="s">
        <v>15</v>
      </c>
      <c r="I1" s="4" t="s">
        <v>2</v>
      </c>
      <c r="J1" s="4" t="s">
        <v>12</v>
      </c>
      <c r="K1" s="4" t="s">
        <v>4</v>
      </c>
      <c r="L1" s="4" t="s">
        <v>7</v>
      </c>
      <c r="M1" s="4" t="s">
        <v>8</v>
      </c>
      <c r="N1" s="4" t="s">
        <v>16</v>
      </c>
    </row>
    <row r="2" spans="1:14" x14ac:dyDescent="0.35">
      <c r="A2" t="s">
        <v>1</v>
      </c>
      <c r="B2">
        <v>1</v>
      </c>
      <c r="C2">
        <v>300</v>
      </c>
      <c r="D2" s="1">
        <f t="shared" ref="D2:D10" si="0" xml:space="preserve"> 2*C2*TAN( RADIANS(B2/60/2) )</f>
        <v>8.7266463215061027E-2</v>
      </c>
      <c r="E2" s="3">
        <f t="shared" ref="E2:E10" si="1">F2*G2/1000000</f>
        <v>3.8267306458602985</v>
      </c>
      <c r="F2" s="5">
        <f>(J2/N2*L2)/D2</f>
        <v>2258.8287955960122</v>
      </c>
      <c r="G2" s="5">
        <f>(J2/N2*M2)/D2</f>
        <v>1694.1215966970092</v>
      </c>
      <c r="H2" s="3" t="b">
        <f>Table1[[#This Row],[DispMpix]]&gt;Table1[[#This Row],[ObsMpix]]</f>
        <v>0</v>
      </c>
      <c r="I2" s="3">
        <f t="shared" ref="I2:I10" si="2">L2*M2/1000000</f>
        <v>3.1457280000000001</v>
      </c>
      <c r="J2">
        <v>246.4</v>
      </c>
      <c r="K2" s="1">
        <f>L2/M2</f>
        <v>1.3333333333333333</v>
      </c>
      <c r="L2">
        <v>2048</v>
      </c>
      <c r="M2">
        <v>1536</v>
      </c>
      <c r="N2" s="7">
        <f>SQRT(Table1[[#This Row],[ActualX]]*Table1[[#This Row],[ActualX]]+Table1[[#This Row],[ActualY]]*Table1[[#This Row],[ActualY]])</f>
        <v>2560</v>
      </c>
    </row>
    <row r="3" spans="1:14" x14ac:dyDescent="0.35">
      <c r="A3" t="s">
        <v>1</v>
      </c>
      <c r="B3">
        <v>0.6</v>
      </c>
      <c r="C3">
        <v>300</v>
      </c>
      <c r="D3" s="1">
        <f t="shared" si="0"/>
        <v>5.2359877692744312E-2</v>
      </c>
      <c r="E3" s="3">
        <f t="shared" si="1"/>
        <v>10.629807445553405</v>
      </c>
      <c r="F3" s="5">
        <f t="shared" ref="F3:F10" si="3">(J3/N3*L3)/D3</f>
        <v>3764.7146763162818</v>
      </c>
      <c r="G3" s="5">
        <f t="shared" ref="G3:G10" si="4">(J3/N3*M3)/D3</f>
        <v>2823.5360072372114</v>
      </c>
      <c r="H3" s="3" t="b">
        <f>Table1[[#This Row],[DispMpix]]&gt;Table1[[#This Row],[ObsMpix]]</f>
        <v>0</v>
      </c>
      <c r="I3" s="3">
        <f t="shared" si="2"/>
        <v>3.1457280000000001</v>
      </c>
      <c r="J3">
        <v>246.4</v>
      </c>
      <c r="K3" s="1">
        <f>L3/M3</f>
        <v>1.3333333333333333</v>
      </c>
      <c r="L3">
        <v>2048</v>
      </c>
      <c r="M3">
        <v>1536</v>
      </c>
      <c r="N3" s="7">
        <f>SQRT(Table1[[#This Row],[ActualX]]*Table1[[#This Row],[ActualX]]+Table1[[#This Row],[ActualY]]*Table1[[#This Row],[ActualY]])</f>
        <v>2560</v>
      </c>
    </row>
    <row r="4" spans="1:14" x14ac:dyDescent="0.35">
      <c r="A4" t="s">
        <v>1</v>
      </c>
      <c r="B4">
        <v>0.13</v>
      </c>
      <c r="C4">
        <v>300</v>
      </c>
      <c r="D4" s="1">
        <f t="shared" si="0"/>
        <v>1.1344640139315052E-2</v>
      </c>
      <c r="E4" s="3">
        <f t="shared" si="1"/>
        <v>226.43376916658761</v>
      </c>
      <c r="F4" s="5">
        <f t="shared" si="3"/>
        <v>17375.606240419838</v>
      </c>
      <c r="G4" s="5">
        <f t="shared" si="4"/>
        <v>13031.704680314879</v>
      </c>
      <c r="H4" s="3" t="b">
        <f>Table1[[#This Row],[DispMpix]]&gt;Table1[[#This Row],[ObsMpix]]</f>
        <v>0</v>
      </c>
      <c r="I4" s="3">
        <f t="shared" si="2"/>
        <v>3.1457280000000001</v>
      </c>
      <c r="J4">
        <v>246.4</v>
      </c>
      <c r="K4" s="1">
        <f>L4/M4</f>
        <v>1.3333333333333333</v>
      </c>
      <c r="L4">
        <v>2048</v>
      </c>
      <c r="M4">
        <v>1536</v>
      </c>
      <c r="N4" s="7">
        <f>SQRT(Table1[[#This Row],[ActualX]]*Table1[[#This Row],[ActualX]]+Table1[[#This Row],[ActualY]]*Table1[[#This Row],[ActualY]])</f>
        <v>2560</v>
      </c>
    </row>
    <row r="5" spans="1:14" x14ac:dyDescent="0.35">
      <c r="A5" t="s">
        <v>13</v>
      </c>
      <c r="B5">
        <v>1</v>
      </c>
      <c r="C5">
        <v>500</v>
      </c>
      <c r="D5" s="1">
        <f t="shared" si="0"/>
        <v>0.14544410535843505</v>
      </c>
      <c r="E5" s="3">
        <f t="shared" si="1"/>
        <v>7.3813016245271781</v>
      </c>
      <c r="F5" s="5">
        <f t="shared" si="3"/>
        <v>3622.4734642450353</v>
      </c>
      <c r="G5" s="5">
        <f t="shared" si="4"/>
        <v>2037.6413236378323</v>
      </c>
      <c r="H5" s="3" t="b">
        <f>Table1[[#This Row],[DispMpix]]&gt;Table1[[#This Row],[ObsMpix]]</f>
        <v>0</v>
      </c>
      <c r="I5" s="3">
        <f t="shared" si="2"/>
        <v>2.0735999999999999</v>
      </c>
      <c r="J5">
        <v>604.5</v>
      </c>
      <c r="K5" s="6">
        <v>1.7769999999999999</v>
      </c>
      <c r="L5">
        <v>1920</v>
      </c>
      <c r="M5">
        <v>1080</v>
      </c>
      <c r="N5" s="7">
        <f>SQRT(Table1[[#This Row],[ActualX]]*Table1[[#This Row],[ActualX]]+Table1[[#This Row],[ActualY]]*Table1[[#This Row],[ActualY]])</f>
        <v>2202.9071700822983</v>
      </c>
    </row>
    <row r="6" spans="1:14" x14ac:dyDescent="0.35">
      <c r="A6" t="s">
        <v>13</v>
      </c>
      <c r="B6">
        <v>0.6</v>
      </c>
      <c r="C6">
        <v>500</v>
      </c>
      <c r="D6" s="1">
        <f t="shared" si="0"/>
        <v>8.7266462821240523E-2</v>
      </c>
      <c r="E6" s="3">
        <f t="shared" si="1"/>
        <v>20.503615808746112</v>
      </c>
      <c r="F6" s="5">
        <f t="shared" si="3"/>
        <v>6037.455800987861</v>
      </c>
      <c r="G6" s="5">
        <f t="shared" si="4"/>
        <v>3396.0688880556718</v>
      </c>
      <c r="H6" s="3" t="b">
        <f>Table1[[#This Row],[DispMpix]]&gt;Table1[[#This Row],[ObsMpix]]</f>
        <v>0</v>
      </c>
      <c r="I6" s="3">
        <f t="shared" si="2"/>
        <v>2.0735999999999999</v>
      </c>
      <c r="J6">
        <v>604.5</v>
      </c>
      <c r="K6" s="6">
        <v>1.7769999999999999</v>
      </c>
      <c r="L6">
        <v>1920</v>
      </c>
      <c r="M6">
        <v>1080</v>
      </c>
      <c r="N6" s="7">
        <f>SQRT(Table1[[#This Row],[ActualX]]*Table1[[#This Row],[ActualX]]+Table1[[#This Row],[ActualY]]*Table1[[#This Row],[ActualY]])</f>
        <v>2202.9071700822983</v>
      </c>
    </row>
    <row r="7" spans="1:14" x14ac:dyDescent="0.35">
      <c r="A7" t="s">
        <v>13</v>
      </c>
      <c r="B7">
        <v>0.13</v>
      </c>
      <c r="C7">
        <v>500</v>
      </c>
      <c r="D7" s="1">
        <f t="shared" si="0"/>
        <v>1.8907733565525088E-2</v>
      </c>
      <c r="E7" s="3">
        <f t="shared" si="1"/>
        <v>436.76341579076524</v>
      </c>
      <c r="F7" s="5">
        <f t="shared" si="3"/>
        <v>27865.180687358519</v>
      </c>
      <c r="G7" s="5">
        <f t="shared" si="4"/>
        <v>15674.164136639167</v>
      </c>
      <c r="H7" s="3" t="b">
        <f>Table1[[#This Row],[DispMpix]]&gt;Table1[[#This Row],[ObsMpix]]</f>
        <v>0</v>
      </c>
      <c r="I7" s="3">
        <f t="shared" si="2"/>
        <v>2.0735999999999999</v>
      </c>
      <c r="J7">
        <v>604.5</v>
      </c>
      <c r="K7" s="6">
        <v>1.7769999999999999</v>
      </c>
      <c r="L7">
        <v>1920</v>
      </c>
      <c r="M7">
        <v>1080</v>
      </c>
      <c r="N7" s="7">
        <f>SQRT(Table1[[#This Row],[ActualX]]*Table1[[#This Row],[ActualX]]+Table1[[#This Row],[ActualY]]*Table1[[#This Row],[ActualY]])</f>
        <v>2202.9071700822983</v>
      </c>
    </row>
    <row r="8" spans="1:14" x14ac:dyDescent="0.35">
      <c r="A8" t="s">
        <v>14</v>
      </c>
      <c r="B8">
        <v>1</v>
      </c>
      <c r="C8">
        <v>1700</v>
      </c>
      <c r="D8" s="1">
        <f t="shared" si="0"/>
        <v>0.49450995821867921</v>
      </c>
      <c r="E8" s="3">
        <f t="shared" si="1"/>
        <v>3.4101644301146039</v>
      </c>
      <c r="F8" s="5">
        <f t="shared" si="3"/>
        <v>2462.2174035665416</v>
      </c>
      <c r="G8" s="5">
        <f t="shared" si="4"/>
        <v>1384.9972895061799</v>
      </c>
      <c r="H8" s="3" t="b">
        <f>Table1[[#This Row],[DispMpix]]&gt;Table1[[#This Row],[ObsMpix]]</f>
        <v>1</v>
      </c>
      <c r="I8" s="3">
        <f t="shared" si="2"/>
        <v>8.2943999999999996</v>
      </c>
      <c r="J8">
        <v>1397</v>
      </c>
      <c r="K8" s="6">
        <v>1.7769999999999999</v>
      </c>
      <c r="L8" s="2">
        <v>3840</v>
      </c>
      <c r="M8" s="2">
        <v>2160</v>
      </c>
      <c r="N8" s="7">
        <f>SQRT(Table1[[#This Row],[ActualX]]*Table1[[#This Row],[ActualX]]+Table1[[#This Row],[ActualY]]*Table1[[#This Row],[ActualY]])</f>
        <v>4405.8143401645966</v>
      </c>
    </row>
    <row r="9" spans="1:14" x14ac:dyDescent="0.35">
      <c r="A9" t="s">
        <v>14</v>
      </c>
      <c r="B9">
        <v>0.6</v>
      </c>
      <c r="C9">
        <v>1700</v>
      </c>
      <c r="D9" s="1">
        <f t="shared" si="0"/>
        <v>0.29670597359221779</v>
      </c>
      <c r="E9" s="3">
        <f t="shared" si="1"/>
        <v>9.4726790580381373</v>
      </c>
      <c r="F9" s="5">
        <f t="shared" si="3"/>
        <v>4103.6956911302686</v>
      </c>
      <c r="G9" s="5">
        <f t="shared" si="4"/>
        <v>2308.3288262607762</v>
      </c>
      <c r="H9" s="3" t="b">
        <f>Table1[[#This Row],[DispMpix]]&gt;Table1[[#This Row],[ObsMpix]]</f>
        <v>0</v>
      </c>
      <c r="I9" s="3">
        <f t="shared" si="2"/>
        <v>8.2943999999999996</v>
      </c>
      <c r="J9">
        <v>1397</v>
      </c>
      <c r="K9" s="6">
        <v>1.7769999999999999</v>
      </c>
      <c r="L9" s="2">
        <v>3840</v>
      </c>
      <c r="M9" s="2">
        <v>2160</v>
      </c>
      <c r="N9" s="7">
        <f>SQRT(Table1[[#This Row],[ActualX]]*Table1[[#This Row],[ActualX]]+Table1[[#This Row],[ActualY]]*Table1[[#This Row],[ActualY]])</f>
        <v>4405.8143401645966</v>
      </c>
    </row>
    <row r="10" spans="1:14" x14ac:dyDescent="0.35">
      <c r="A10" t="s">
        <v>14</v>
      </c>
      <c r="B10">
        <v>0.13</v>
      </c>
      <c r="C10">
        <v>1700</v>
      </c>
      <c r="D10" s="1">
        <f t="shared" si="0"/>
        <v>6.428629412278529E-2</v>
      </c>
      <c r="E10" s="3">
        <f t="shared" si="1"/>
        <v>201.78488031918516</v>
      </c>
      <c r="F10" s="5">
        <f t="shared" si="3"/>
        <v>18940.134004884861</v>
      </c>
      <c r="G10" s="5">
        <f t="shared" si="4"/>
        <v>10653.825377747735</v>
      </c>
      <c r="H10" s="3" t="b">
        <f>Table1[[#This Row],[DispMpix]]&gt;Table1[[#This Row],[ObsMpix]]</f>
        <v>0</v>
      </c>
      <c r="I10" s="3">
        <f t="shared" si="2"/>
        <v>8.2943999999999996</v>
      </c>
      <c r="J10">
        <v>1397</v>
      </c>
      <c r="K10" s="6">
        <v>1.7769999999999999</v>
      </c>
      <c r="L10" s="2">
        <v>3840</v>
      </c>
      <c r="M10" s="2">
        <v>2160</v>
      </c>
      <c r="N10" s="7">
        <f>SQRT(Table1[[#This Row],[ActualX]]*Table1[[#This Row],[ActualX]]+Table1[[#This Row],[ActualY]]*Table1[[#This Row],[ActualY]])</f>
        <v>4405.8143401645966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Holliman</dc:creator>
  <cp:lastModifiedBy>Nick Holliman</cp:lastModifiedBy>
  <dcterms:created xsi:type="dcterms:W3CDTF">2018-09-29T14:09:12Z</dcterms:created>
  <dcterms:modified xsi:type="dcterms:W3CDTF">2019-06-05T12:02:05Z</dcterms:modified>
</cp:coreProperties>
</file>